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X:\DISTRICT\Budget, 2025\2025 December Budget Documents\"/>
    </mc:Choice>
  </mc:AlternateContent>
  <xr:revisionPtr revIDLastSave="0" documentId="13_ncr:1_{86A4C0BF-A6DA-443F-8692-06C83E935EBC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</sheets>
  <definedNames>
    <definedName name="_xlnm.Print_Area" localSheetId="0">Sheet1!$A$1:$L$48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14" i="1" l="1"/>
  <c r="N12" i="1"/>
  <c r="L44" i="1" l="1"/>
  <c r="K44" i="1"/>
  <c r="J44" i="1"/>
  <c r="I44" i="1"/>
  <c r="H44" i="1"/>
  <c r="L17" i="1"/>
  <c r="K17" i="1"/>
  <c r="J17" i="1"/>
  <c r="I17" i="1"/>
  <c r="H17" i="1"/>
  <c r="O14" i="1"/>
  <c r="O12" i="1"/>
  <c r="G17" i="1"/>
  <c r="F17" i="1"/>
  <c r="C17" i="1"/>
  <c r="F44" i="1"/>
  <c r="N44" i="1" l="1"/>
  <c r="N17" i="1"/>
  <c r="O17" i="1" s="1"/>
  <c r="O44" i="1"/>
  <c r="G44" i="1"/>
  <c r="E44" i="1" l="1"/>
  <c r="D44" i="1"/>
  <c r="C44" i="1" l="1"/>
  <c r="C19" i="1"/>
  <c r="C51" i="1" l="1"/>
  <c r="C48" i="1"/>
  <c r="F9" i="1" s="1"/>
  <c r="F19" i="1" s="1"/>
  <c r="F51" i="1" l="1"/>
  <c r="F48" i="1"/>
  <c r="D9" i="1"/>
  <c r="E9" i="1"/>
  <c r="I9" i="1" l="1"/>
  <c r="I19" i="1" s="1"/>
  <c r="I48" i="1" s="1"/>
  <c r="H9" i="1"/>
  <c r="H19" i="1" s="1"/>
  <c r="H48" i="1" s="1"/>
  <c r="E19" i="1"/>
  <c r="E48" i="1" s="1"/>
  <c r="E17" i="1"/>
  <c r="D19" i="1"/>
  <c r="D51" i="1" s="1"/>
  <c r="D17" i="1"/>
  <c r="D48" i="1" l="1"/>
  <c r="E51" i="1"/>
  <c r="G9" i="1"/>
  <c r="G19" i="1" s="1"/>
  <c r="I51" i="1" l="1"/>
  <c r="J9" i="1"/>
  <c r="J19" i="1" s="1"/>
  <c r="J48" i="1" s="1"/>
  <c r="K9" i="1" s="1"/>
  <c r="K19" i="1" s="1"/>
  <c r="K48" i="1" s="1"/>
  <c r="L9" i="1" s="1"/>
  <c r="L19" i="1" l="1"/>
  <c r="L48" i="1" s="1"/>
  <c r="N48" i="1" s="1"/>
  <c r="N9" i="1"/>
  <c r="O9" i="1" s="1"/>
  <c r="G48" i="1"/>
  <c r="G51" i="1"/>
  <c r="N19" i="1" l="1"/>
  <c r="O19" i="1" s="1"/>
  <c r="J51" i="1"/>
  <c r="O48" i="1"/>
</calcChain>
</file>

<file path=xl/sharedStrings.xml><?xml version="1.0" encoding="utf-8"?>
<sst xmlns="http://schemas.openxmlformats.org/spreadsheetml/2006/main" count="59" uniqueCount="48">
  <si>
    <t>GRAND VALLEY FIRE PROTECTION DISTRICT</t>
  </si>
  <si>
    <t>Account</t>
  </si>
  <si>
    <t>Account Description</t>
  </si>
  <si>
    <t>Actual</t>
  </si>
  <si>
    <t>Estimated</t>
  </si>
  <si>
    <t>Budgeted</t>
  </si>
  <si>
    <t>Number</t>
  </si>
  <si>
    <t>ESTIMATED REVENUES</t>
  </si>
  <si>
    <t>BEGINNING FUND BALANCE, January 1st</t>
  </si>
  <si>
    <t>Interest Earned</t>
  </si>
  <si>
    <t>Interfund operating transfers in - General Fund</t>
  </si>
  <si>
    <t>Proceeds of General Capital Assets Dispositions</t>
  </si>
  <si>
    <t>TOTAL AVAILABLE REVENUES</t>
  </si>
  <si>
    <t>ESTIMATED EXPENDITURES</t>
  </si>
  <si>
    <t>Property - Buildings</t>
  </si>
  <si>
    <t>Unreserved / Undesignated Expense</t>
  </si>
  <si>
    <t xml:space="preserve">Interfund operating transfers out - General Fund </t>
  </si>
  <si>
    <t xml:space="preserve"> </t>
  </si>
  <si>
    <t>ENDING FUND BALANCE, December 31st</t>
  </si>
  <si>
    <t>Other Financing Sources, Loans, Grants - EAIF/DOLA, GCFMLD, EMTAC</t>
  </si>
  <si>
    <t>Fire &amp; EMS Vehicles - Purchase / Replace / Refurbish</t>
  </si>
  <si>
    <t xml:space="preserve">  Darley 2-1/2 AGE 24K Pump / Kubota Diesel Engine and piping</t>
  </si>
  <si>
    <t>Year 2021</t>
  </si>
  <si>
    <t>Fire Hydrant - Parachute Training Center</t>
  </si>
  <si>
    <t>Year 2022</t>
  </si>
  <si>
    <t>Tender 31 Tank Replacement/Relined</t>
  </si>
  <si>
    <t>Year 2023</t>
  </si>
  <si>
    <t>Property Purchase - Parachute Training Center</t>
  </si>
  <si>
    <t>Appraise Fee (Parachute Training Grounds)</t>
  </si>
  <si>
    <t>January 1 - December 31, 2024</t>
  </si>
  <si>
    <t>Net Income (Loss)</t>
  </si>
  <si>
    <t>Year 2024</t>
  </si>
  <si>
    <t>Reconciliation Discrepancies</t>
  </si>
  <si>
    <t>Other Objects, District Match - Station 31 Roof Replacement</t>
  </si>
  <si>
    <t>Grant Expenditures, GCFMLD - Station 31 Roof Replacement</t>
  </si>
  <si>
    <t>SUBTOTAL ESTIMATED REVENUES</t>
  </si>
  <si>
    <t>TOTAL ESTIMATED EXPENDITURES</t>
  </si>
  <si>
    <t>Estmated</t>
  </si>
  <si>
    <t>Year 2025</t>
  </si>
  <si>
    <t xml:space="preserve">   2023 Training Chief Utility 33</t>
  </si>
  <si>
    <t xml:space="preserve">   2023 Training Chief Utility 32 Replacement</t>
  </si>
  <si>
    <t>Engine 31 Replacement</t>
  </si>
  <si>
    <t>ATV 31 Replacement</t>
  </si>
  <si>
    <t>ATV 32 Replacement</t>
  </si>
  <si>
    <t>Electronic Sign Replacement</t>
  </si>
  <si>
    <t>Station 1 Carpet Replacement</t>
  </si>
  <si>
    <t>Brush 31 and 32 Remount Cab/Chassis</t>
  </si>
  <si>
    <t>CAPITAL PROJECTS FUND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</si>
</sst>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00.000000"/>
    <numFmt numFmtId="165" formatCode="\4\2\2\-000\-000"/>
    <numFmt numFmtId="166" formatCode="\4\90.000000"/>
  </numFmts>
  <fonts count="13" x14ac:knownFonts="1">
    <font>
      <sz val="11"/>
      <color theme="1"/>
      <name val="Calibri"/>
      <family val="2"/>
      <scheme val="minor"/>
    </font>
    <font>
      <b/>
      <sz val="2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sz val="16"/>
      <color theme="1"/>
      <name val="Calibri"/>
      <family val="2"/>
      <scheme val="minor"/>
    </font>
    <font>
      <b/>
      <sz val="28"/>
      <name val="Arial"/>
      <family val="2"/>
    </font>
    <font>
      <sz val="28"/>
      <name val="Arial"/>
      <family val="2"/>
    </font>
    <font>
      <sz val="28"/>
      <color theme="1"/>
      <name val="Arial"/>
      <family val="2"/>
    </font>
    <font>
      <b/>
      <sz val="1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81">
    <xf numFmtId="0" fontId="0" fillId="0" borderId="0" xfId="0"/>
    <xf numFmtId="165" fontId="3" fillId="0" borderId="2" xfId="0" applyNumberFormat="1" applyFont="1" applyBorder="1" applyAlignment="1">
      <alignment horizontal="center" vertical="center"/>
    </xf>
    <xf numFmtId="44" fontId="3" fillId="0" borderId="2" xfId="0" applyNumberFormat="1" applyFont="1" applyBorder="1" applyAlignment="1">
      <alignment horizontal="center" vertical="center"/>
    </xf>
    <xf numFmtId="165" fontId="3" fillId="0" borderId="3" xfId="0" applyNumberFormat="1" applyFont="1" applyBorder="1" applyAlignment="1">
      <alignment horizontal="center" vertical="center"/>
    </xf>
    <xf numFmtId="44" fontId="3" fillId="0" borderId="3" xfId="0" applyNumberFormat="1" applyFont="1" applyBorder="1" applyAlignment="1">
      <alignment horizontal="center" vertical="center"/>
    </xf>
    <xf numFmtId="164" fontId="5" fillId="0" borderId="0" xfId="0" applyNumberFormat="1" applyFont="1"/>
    <xf numFmtId="0" fontId="5" fillId="0" borderId="0" xfId="0" applyFont="1"/>
    <xf numFmtId="44" fontId="5" fillId="0" borderId="0" xfId="0" applyNumberFormat="1" applyFont="1" applyAlignment="1">
      <alignment vertical="center"/>
    </xf>
    <xf numFmtId="164" fontId="3" fillId="0" borderId="0" xfId="0" applyNumberFormat="1" applyFont="1"/>
    <xf numFmtId="164" fontId="5" fillId="0" borderId="4" xfId="0" applyNumberFormat="1" applyFont="1" applyBorder="1"/>
    <xf numFmtId="0" fontId="3" fillId="0" borderId="4" xfId="0" applyFont="1" applyBorder="1"/>
    <xf numFmtId="42" fontId="5" fillId="0" borderId="4" xfId="0" applyNumberFormat="1" applyFont="1" applyBorder="1" applyAlignment="1">
      <alignment vertical="center"/>
    </xf>
    <xf numFmtId="0" fontId="5" fillId="0" borderId="4" xfId="0" applyFont="1" applyBorder="1"/>
    <xf numFmtId="164" fontId="5" fillId="0" borderId="4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vertical="center"/>
    </xf>
    <xf numFmtId="164" fontId="5" fillId="0" borderId="4" xfId="0" applyNumberFormat="1" applyFont="1" applyBorder="1" applyAlignment="1">
      <alignment horizontal="center"/>
    </xf>
    <xf numFmtId="42" fontId="5" fillId="0" borderId="7" xfId="0" applyNumberFormat="1" applyFont="1" applyBorder="1" applyAlignment="1">
      <alignment vertical="center"/>
    </xf>
    <xf numFmtId="42" fontId="5" fillId="0" borderId="8" xfId="0" applyNumberFormat="1" applyFont="1" applyBorder="1"/>
    <xf numFmtId="164" fontId="0" fillId="0" borderId="0" xfId="0" applyNumberFormat="1"/>
    <xf numFmtId="42" fontId="5" fillId="0" borderId="0" xfId="0" applyNumberFormat="1" applyFont="1"/>
    <xf numFmtId="42" fontId="5" fillId="0" borderId="4" xfId="0" applyNumberFormat="1" applyFont="1" applyBorder="1"/>
    <xf numFmtId="166" fontId="5" fillId="0" borderId="4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164" fontId="0" fillId="0" borderId="8" xfId="0" applyNumberFormat="1" applyBorder="1"/>
    <xf numFmtId="0" fontId="3" fillId="0" borderId="8" xfId="0" applyFont="1" applyBorder="1"/>
    <xf numFmtId="164" fontId="4" fillId="0" borderId="9" xfId="0" applyNumberFormat="1" applyFont="1" applyBorder="1"/>
    <xf numFmtId="0" fontId="5" fillId="0" borderId="9" xfId="0" applyFont="1" applyBorder="1"/>
    <xf numFmtId="0" fontId="0" fillId="0" borderId="10" xfId="0" applyBorder="1"/>
    <xf numFmtId="44" fontId="0" fillId="0" borderId="0" xfId="0" applyNumberFormat="1"/>
    <xf numFmtId="44" fontId="5" fillId="0" borderId="0" xfId="0" applyNumberFormat="1" applyFont="1"/>
    <xf numFmtId="164" fontId="5" fillId="0" borderId="9" xfId="0" applyNumberFormat="1" applyFont="1" applyBorder="1"/>
    <xf numFmtId="42" fontId="5" fillId="0" borderId="11" xfId="0" applyNumberFormat="1" applyFont="1" applyBorder="1" applyAlignment="1">
      <alignment vertical="center"/>
    </xf>
    <xf numFmtId="164" fontId="0" fillId="0" borderId="9" xfId="0" applyNumberFormat="1" applyBorder="1"/>
    <xf numFmtId="42" fontId="5" fillId="0" borderId="9" xfId="0" applyNumberFormat="1" applyFont="1" applyBorder="1" applyAlignment="1">
      <alignment vertical="center"/>
    </xf>
    <xf numFmtId="41" fontId="5" fillId="0" borderId="0" xfId="0" applyNumberFormat="1" applyFont="1" applyAlignment="1">
      <alignment vertical="center"/>
    </xf>
    <xf numFmtId="10" fontId="5" fillId="0" borderId="0" xfId="0" applyNumberFormat="1" applyFont="1" applyAlignment="1">
      <alignment vertical="center"/>
    </xf>
    <xf numFmtId="0" fontId="5" fillId="0" borderId="4" xfId="0" applyFont="1" applyBorder="1" applyAlignment="1">
      <alignment horizontal="left" vertical="top"/>
    </xf>
    <xf numFmtId="42" fontId="5" fillId="0" borderId="10" xfId="0" applyNumberFormat="1" applyFont="1" applyBorder="1" applyAlignment="1">
      <alignment vertical="center"/>
    </xf>
    <xf numFmtId="42" fontId="5" fillId="0" borderId="12" xfId="0" applyNumberFormat="1" applyFont="1" applyBorder="1" applyAlignment="1">
      <alignment vertical="center"/>
    </xf>
    <xf numFmtId="42" fontId="6" fillId="0" borderId="13" xfId="0" applyNumberFormat="1" applyFont="1" applyBorder="1" applyAlignment="1">
      <alignment horizontal="center" wrapText="1"/>
    </xf>
    <xf numFmtId="164" fontId="1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42" fontId="5" fillId="0" borderId="5" xfId="0" applyNumberFormat="1" applyFont="1" applyBorder="1" applyAlignment="1">
      <alignment vertical="center"/>
    </xf>
    <xf numFmtId="42" fontId="5" fillId="0" borderId="6" xfId="0" applyNumberFormat="1" applyFont="1" applyBorder="1" applyAlignment="1">
      <alignment vertical="center"/>
    </xf>
    <xf numFmtId="42" fontId="0" fillId="0" borderId="0" xfId="0" applyNumberFormat="1"/>
    <xf numFmtId="165" fontId="2" fillId="0" borderId="0" xfId="0" applyNumberFormat="1" applyFont="1" applyAlignment="1">
      <alignment horizontal="center" vertical="center"/>
    </xf>
    <xf numFmtId="44" fontId="3" fillId="0" borderId="0" xfId="0" applyNumberFormat="1" applyFont="1" applyAlignment="1">
      <alignment horizontal="center" vertical="center"/>
    </xf>
    <xf numFmtId="42" fontId="6" fillId="0" borderId="0" xfId="0" applyNumberFormat="1" applyFont="1" applyAlignment="1">
      <alignment horizontal="center" wrapText="1"/>
    </xf>
    <xf numFmtId="42" fontId="5" fillId="0" borderId="0" xfId="0" applyNumberFormat="1" applyFont="1" applyAlignment="1">
      <alignment vertical="center"/>
    </xf>
    <xf numFmtId="42" fontId="7" fillId="0" borderId="0" xfId="0" applyNumberFormat="1" applyFont="1" applyAlignment="1">
      <alignment horizontal="center" vertical="center"/>
    </xf>
    <xf numFmtId="0" fontId="8" fillId="0" borderId="0" xfId="0" applyFont="1"/>
    <xf numFmtId="164" fontId="0" fillId="0" borderId="12" xfId="0" applyNumberFormat="1" applyBorder="1"/>
    <xf numFmtId="0" fontId="3" fillId="0" borderId="12" xfId="0" applyFont="1" applyBorder="1"/>
    <xf numFmtId="42" fontId="5" fillId="0" borderId="12" xfId="0" applyNumberFormat="1" applyFont="1" applyBorder="1"/>
    <xf numFmtId="165" fontId="9" fillId="0" borderId="0" xfId="0" applyNumberFormat="1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44" fontId="10" fillId="0" borderId="0" xfId="0" applyNumberFormat="1" applyFont="1" applyAlignment="1">
      <alignment horizontal="left" vertical="center"/>
    </xf>
    <xf numFmtId="44" fontId="10" fillId="2" borderId="0" xfId="0" applyNumberFormat="1" applyFont="1" applyFill="1" applyAlignment="1">
      <alignment horizontal="left" vertical="center"/>
    </xf>
    <xf numFmtId="42" fontId="10" fillId="0" borderId="0" xfId="0" applyNumberFormat="1" applyFont="1" applyAlignment="1">
      <alignment horizontal="left" vertical="center"/>
    </xf>
    <xf numFmtId="41" fontId="10" fillId="0" borderId="0" xfId="0" applyNumberFormat="1" applyFont="1" applyAlignment="1">
      <alignment horizontal="left" vertical="center"/>
    </xf>
    <xf numFmtId="43" fontId="10" fillId="0" borderId="0" xfId="0" applyNumberFormat="1" applyFont="1" applyAlignment="1">
      <alignment horizontal="left" vertical="center"/>
    </xf>
    <xf numFmtId="165" fontId="10" fillId="0" borderId="0" xfId="0" applyNumberFormat="1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1" fontId="11" fillId="0" borderId="0" xfId="0" applyNumberFormat="1" applyFont="1" applyAlignment="1">
      <alignment horizontal="left" vertical="center"/>
    </xf>
    <xf numFmtId="1" fontId="10" fillId="0" borderId="0" xfId="0" applyNumberFormat="1" applyFont="1" applyAlignment="1">
      <alignment horizontal="left" vertical="center"/>
    </xf>
    <xf numFmtId="42" fontId="9" fillId="0" borderId="0" xfId="0" applyNumberFormat="1" applyFont="1" applyAlignment="1">
      <alignment horizontal="left" vertical="center"/>
    </xf>
    <xf numFmtId="42" fontId="2" fillId="0" borderId="0" xfId="0" applyNumberFormat="1" applyFont="1" applyAlignment="1">
      <alignment horizontal="center" vertical="center"/>
    </xf>
    <xf numFmtId="42" fontId="3" fillId="0" borderId="2" xfId="0" applyNumberFormat="1" applyFont="1" applyBorder="1" applyAlignment="1">
      <alignment horizontal="center" vertical="center"/>
    </xf>
    <xf numFmtId="42" fontId="3" fillId="0" borderId="3" xfId="0" applyNumberFormat="1" applyFont="1" applyBorder="1" applyAlignment="1">
      <alignment horizontal="center" vertical="center"/>
    </xf>
    <xf numFmtId="164" fontId="5" fillId="0" borderId="10" xfId="0" applyNumberFormat="1" applyFont="1" applyBorder="1"/>
    <xf numFmtId="0" fontId="5" fillId="0" borderId="10" xfId="0" applyFont="1" applyBorder="1"/>
    <xf numFmtId="0" fontId="0" fillId="0" borderId="4" xfId="0" applyBorder="1"/>
    <xf numFmtId="42" fontId="12" fillId="0" borderId="0" xfId="0" applyNumberFormat="1" applyFont="1" applyAlignment="1">
      <alignment horizontal="center" vertical="center"/>
    </xf>
    <xf numFmtId="42" fontId="5" fillId="0" borderId="14" xfId="0" applyNumberFormat="1" applyFont="1" applyBorder="1"/>
    <xf numFmtId="42" fontId="1" fillId="0" borderId="0" xfId="0" applyNumberFormat="1" applyFont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42" fontId="12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mruColors>
      <color rgb="FFEAC4E3"/>
      <color rgb="FFD997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L53"/>
  <sheetViews>
    <sheetView tabSelected="1" zoomScale="80" zoomScaleNormal="80" workbookViewId="0">
      <selection activeCell="A3" sqref="A3:J3"/>
    </sheetView>
  </sheetViews>
  <sheetFormatPr defaultRowHeight="15" x14ac:dyDescent="0.25"/>
  <cols>
    <col min="1" max="1" width="18.7109375" customWidth="1"/>
    <col min="2" max="2" width="84.7109375" customWidth="1"/>
    <col min="3" max="5" width="18.7109375" style="28" hidden="1" customWidth="1"/>
    <col min="6" max="7" width="18.7109375" style="44" hidden="1" customWidth="1"/>
    <col min="8" max="8" width="18.7109375" style="44" customWidth="1"/>
    <col min="9" max="10" width="18.7109375" style="44" hidden="1" customWidth="1"/>
    <col min="11" max="12" width="18.7109375" style="44" customWidth="1"/>
    <col min="13" max="13" width="4.7109375" style="28" customWidth="1"/>
    <col min="14" max="14" width="18.5703125" customWidth="1"/>
    <col min="15" max="15" width="11.5703125" customWidth="1"/>
    <col min="16" max="24" width="9.140625" customWidth="1"/>
  </cols>
  <sheetData>
    <row r="1" spans="1:64" s="55" customFormat="1" ht="30" customHeight="1" x14ac:dyDescent="0.25">
      <c r="A1" s="54"/>
      <c r="C1" s="56"/>
      <c r="D1" s="56"/>
      <c r="E1" s="57"/>
      <c r="F1" s="58"/>
      <c r="G1" s="58"/>
      <c r="H1" s="58"/>
      <c r="I1" s="58"/>
      <c r="J1" s="58"/>
      <c r="K1" s="58"/>
      <c r="L1" s="58"/>
      <c r="M1" s="58"/>
      <c r="N1" s="56"/>
      <c r="O1" s="56"/>
      <c r="P1" s="58"/>
      <c r="Q1" s="58"/>
      <c r="R1" s="56"/>
      <c r="S1" s="56"/>
      <c r="T1" s="56"/>
      <c r="U1" s="58"/>
      <c r="V1" s="58"/>
      <c r="W1" s="56"/>
      <c r="X1" s="56"/>
      <c r="Y1" s="56"/>
      <c r="Z1" s="58"/>
      <c r="AA1" s="56"/>
      <c r="AB1" s="56"/>
      <c r="AC1" s="58"/>
      <c r="AD1" s="59"/>
      <c r="AE1" s="59"/>
      <c r="AF1" s="59"/>
      <c r="AG1" s="60"/>
      <c r="AH1" s="60"/>
      <c r="AI1" s="60"/>
      <c r="AJ1" s="60"/>
      <c r="AK1" s="60"/>
      <c r="AL1" s="60"/>
      <c r="AM1" s="60"/>
      <c r="AN1" s="58"/>
      <c r="AO1" s="58"/>
      <c r="AP1" s="59"/>
      <c r="AQ1" s="61"/>
      <c r="AS1" s="62"/>
      <c r="AT1" s="62"/>
      <c r="AU1" s="62"/>
      <c r="AV1" s="62"/>
      <c r="AW1" s="62"/>
      <c r="AX1" s="62"/>
      <c r="AY1" s="62"/>
      <c r="AZ1" s="63"/>
      <c r="BA1" s="63"/>
      <c r="BB1" s="62"/>
      <c r="BC1" s="62"/>
      <c r="BD1" s="64"/>
      <c r="BE1" s="58"/>
      <c r="BF1" s="58"/>
      <c r="BG1" s="58"/>
      <c r="BH1" s="58"/>
      <c r="BI1" s="58"/>
      <c r="BJ1" s="58"/>
      <c r="BL1" s="65"/>
    </row>
    <row r="2" spans="1:64" ht="30" customHeight="1" x14ac:dyDescent="0.25">
      <c r="A2" s="78" t="s">
        <v>0</v>
      </c>
      <c r="B2" s="78"/>
      <c r="C2" s="78"/>
      <c r="D2" s="78"/>
      <c r="E2" s="78"/>
      <c r="F2" s="78"/>
      <c r="G2" s="78"/>
      <c r="H2" s="78"/>
      <c r="I2" s="78"/>
      <c r="J2" s="78"/>
      <c r="K2" s="74"/>
      <c r="L2" s="40"/>
      <c r="M2" s="40"/>
    </row>
    <row r="3" spans="1:64" s="50" customFormat="1" ht="30" customHeight="1" x14ac:dyDescent="0.35">
      <c r="A3" s="79" t="s">
        <v>47</v>
      </c>
      <c r="B3" s="79"/>
      <c r="C3" s="79"/>
      <c r="D3" s="79"/>
      <c r="E3" s="79"/>
      <c r="F3" s="79"/>
      <c r="G3" s="79"/>
      <c r="H3" s="79"/>
      <c r="I3" s="79"/>
      <c r="J3" s="79"/>
      <c r="K3" s="72"/>
      <c r="L3" s="72"/>
      <c r="M3" s="49"/>
    </row>
    <row r="4" spans="1:64" ht="18" customHeight="1" x14ac:dyDescent="0.25">
      <c r="A4" s="80" t="s">
        <v>29</v>
      </c>
      <c r="B4" s="80"/>
      <c r="C4" s="80"/>
      <c r="D4" s="80"/>
      <c r="E4" s="80"/>
      <c r="F4" s="80"/>
      <c r="G4" s="80"/>
      <c r="H4" s="80"/>
      <c r="I4" s="80"/>
      <c r="J4" s="80"/>
      <c r="K4" s="66"/>
      <c r="L4" s="41"/>
      <c r="M4" s="41"/>
    </row>
    <row r="5" spans="1:64" ht="30" customHeight="1" thickBot="1" x14ac:dyDescent="0.3">
      <c r="A5" s="77"/>
      <c r="B5" s="77"/>
      <c r="C5" s="77"/>
      <c r="D5" s="77"/>
      <c r="E5" s="77"/>
      <c r="F5" s="77"/>
      <c r="G5" s="77"/>
      <c r="H5" s="45"/>
      <c r="I5" s="66"/>
      <c r="J5" s="66"/>
      <c r="K5" s="66"/>
      <c r="L5" s="66"/>
      <c r="M5" s="45"/>
    </row>
    <row r="6" spans="1:64" ht="15" customHeight="1" x14ac:dyDescent="0.25">
      <c r="A6" s="1" t="s">
        <v>1</v>
      </c>
      <c r="B6" s="75" t="s">
        <v>2</v>
      </c>
      <c r="C6" s="2" t="s">
        <v>3</v>
      </c>
      <c r="D6" s="2" t="s">
        <v>5</v>
      </c>
      <c r="E6" s="2" t="s">
        <v>4</v>
      </c>
      <c r="F6" s="67" t="s">
        <v>3</v>
      </c>
      <c r="G6" s="67" t="s">
        <v>5</v>
      </c>
      <c r="H6" s="67" t="s">
        <v>3</v>
      </c>
      <c r="I6" s="67" t="s">
        <v>4</v>
      </c>
      <c r="J6" s="67" t="s">
        <v>5</v>
      </c>
      <c r="K6" s="67" t="s">
        <v>37</v>
      </c>
      <c r="L6" s="67" t="s">
        <v>5</v>
      </c>
      <c r="M6" s="46"/>
    </row>
    <row r="7" spans="1:64" ht="16.5" thickBot="1" x14ac:dyDescent="0.3">
      <c r="A7" s="3" t="s">
        <v>6</v>
      </c>
      <c r="B7" s="76"/>
      <c r="C7" s="4" t="s">
        <v>22</v>
      </c>
      <c r="D7" s="4" t="s">
        <v>24</v>
      </c>
      <c r="E7" s="4" t="s">
        <v>24</v>
      </c>
      <c r="F7" s="68" t="s">
        <v>24</v>
      </c>
      <c r="G7" s="68" t="s">
        <v>26</v>
      </c>
      <c r="H7" s="68" t="s">
        <v>26</v>
      </c>
      <c r="I7" s="68" t="s">
        <v>26</v>
      </c>
      <c r="J7" s="68" t="s">
        <v>31</v>
      </c>
      <c r="K7" s="68" t="s">
        <v>31</v>
      </c>
      <c r="L7" s="68" t="s">
        <v>38</v>
      </c>
      <c r="M7" s="46"/>
    </row>
    <row r="8" spans="1:64" ht="15.75" x14ac:dyDescent="0.25">
      <c r="A8" s="5"/>
      <c r="B8" s="6"/>
      <c r="C8" s="7"/>
      <c r="D8" s="7"/>
      <c r="E8" s="7"/>
      <c r="F8" s="48"/>
      <c r="G8" s="39"/>
      <c r="H8" s="47"/>
      <c r="I8" s="48"/>
      <c r="J8" s="39"/>
      <c r="K8" s="47"/>
      <c r="L8" s="47"/>
      <c r="M8" s="47"/>
    </row>
    <row r="9" spans="1:64" ht="15.75" x14ac:dyDescent="0.25">
      <c r="A9" s="10" t="s">
        <v>8</v>
      </c>
      <c r="B9" s="71"/>
      <c r="C9" s="42">
        <v>1282408.76</v>
      </c>
      <c r="D9" s="11">
        <f>C48</f>
        <v>1559675.9</v>
      </c>
      <c r="E9" s="11">
        <f>C48</f>
        <v>1559675.9</v>
      </c>
      <c r="F9" s="11">
        <f>C48</f>
        <v>1559675.9</v>
      </c>
      <c r="G9" s="11">
        <f>E48</f>
        <v>1859066.9</v>
      </c>
      <c r="H9" s="11">
        <f>F48</f>
        <v>1882109.9</v>
      </c>
      <c r="I9" s="11">
        <f>F48</f>
        <v>1882109.9</v>
      </c>
      <c r="J9" s="11">
        <f>I48</f>
        <v>2391087.2199999997</v>
      </c>
      <c r="K9" s="11">
        <f>J48</f>
        <v>5114567.22</v>
      </c>
      <c r="L9" s="11">
        <f>K48</f>
        <v>8489551.2199999988</v>
      </c>
      <c r="M9" s="48"/>
      <c r="N9" s="34">
        <f>L9-K9</f>
        <v>3374983.9999999991</v>
      </c>
      <c r="O9" s="35">
        <f>N9/I9</f>
        <v>1.7931917790773</v>
      </c>
    </row>
    <row r="10" spans="1:64" ht="15.75" x14ac:dyDescent="0.25">
      <c r="A10" s="69"/>
      <c r="B10" s="70"/>
      <c r="C10" s="37"/>
      <c r="D10" s="37"/>
      <c r="E10" s="37"/>
      <c r="F10" s="37"/>
      <c r="G10" s="37"/>
      <c r="H10" s="37"/>
      <c r="I10" s="37"/>
      <c r="J10" s="37"/>
      <c r="K10" s="48"/>
      <c r="L10" s="48"/>
      <c r="M10" s="48"/>
    </row>
    <row r="11" spans="1:64" ht="15.75" x14ac:dyDescent="0.25">
      <c r="A11" s="8" t="s">
        <v>7</v>
      </c>
      <c r="B11" s="52"/>
      <c r="C11" s="38"/>
      <c r="D11" s="38"/>
      <c r="E11" s="38"/>
      <c r="F11" s="38"/>
      <c r="G11" s="38"/>
      <c r="H11" s="38"/>
      <c r="I11" s="38"/>
      <c r="J11" s="38"/>
      <c r="K11" s="48"/>
      <c r="L11" s="48"/>
      <c r="M11" s="48"/>
    </row>
    <row r="12" spans="1:64" x14ac:dyDescent="0.25">
      <c r="A12" s="13">
        <v>361</v>
      </c>
      <c r="B12" s="14" t="s">
        <v>9</v>
      </c>
      <c r="C12" s="42">
        <v>649.14</v>
      </c>
      <c r="D12" s="11">
        <v>75</v>
      </c>
      <c r="E12" s="11">
        <v>17000</v>
      </c>
      <c r="F12" s="11">
        <v>30741.56</v>
      </c>
      <c r="G12" s="11">
        <v>18000</v>
      </c>
      <c r="H12" s="11">
        <v>110708</v>
      </c>
      <c r="I12" s="11">
        <v>100000</v>
      </c>
      <c r="J12" s="11">
        <v>200000</v>
      </c>
      <c r="K12" s="11">
        <v>200000</v>
      </c>
      <c r="L12" s="11">
        <v>200000</v>
      </c>
      <c r="M12" s="48"/>
      <c r="N12" s="34">
        <f>L12-K12</f>
        <v>0</v>
      </c>
      <c r="O12" s="35">
        <f>N12/I12</f>
        <v>0</v>
      </c>
    </row>
    <row r="13" spans="1:64" x14ac:dyDescent="0.25">
      <c r="A13" s="13">
        <v>390</v>
      </c>
      <c r="B13" s="14" t="s">
        <v>19</v>
      </c>
      <c r="C13" s="42">
        <v>0</v>
      </c>
      <c r="D13" s="11">
        <v>83000</v>
      </c>
      <c r="E13" s="11"/>
      <c r="F13" s="11"/>
      <c r="G13" s="11"/>
      <c r="H13" s="11"/>
      <c r="I13" s="11"/>
      <c r="J13" s="11"/>
      <c r="K13" s="11"/>
      <c r="L13" s="11"/>
      <c r="M13" s="48"/>
    </row>
    <row r="14" spans="1:64" ht="15.75" x14ac:dyDescent="0.25">
      <c r="A14" s="15">
        <v>391</v>
      </c>
      <c r="B14" s="12" t="s">
        <v>10</v>
      </c>
      <c r="C14" s="42">
        <v>301168</v>
      </c>
      <c r="D14" s="11">
        <v>594624</v>
      </c>
      <c r="E14" s="11">
        <v>334391</v>
      </c>
      <c r="F14" s="11">
        <v>334391</v>
      </c>
      <c r="G14" s="11">
        <v>578829.94499999995</v>
      </c>
      <c r="H14" s="11">
        <v>578830</v>
      </c>
      <c r="I14" s="11">
        <v>578830</v>
      </c>
      <c r="J14" s="11">
        <v>3533480</v>
      </c>
      <c r="K14" s="11">
        <v>3533480</v>
      </c>
      <c r="L14" s="11">
        <v>400000</v>
      </c>
      <c r="M14" s="48"/>
      <c r="N14" s="34">
        <f>L14-K14</f>
        <v>-3133480</v>
      </c>
      <c r="O14" s="35">
        <f>N14/I14</f>
        <v>-5.4134720038698756</v>
      </c>
    </row>
    <row r="15" spans="1:64" ht="15.75" x14ac:dyDescent="0.25">
      <c r="A15" s="15">
        <v>392</v>
      </c>
      <c r="B15" s="12" t="s">
        <v>11</v>
      </c>
      <c r="C15" s="43">
        <v>0</v>
      </c>
      <c r="D15" s="16">
        <v>0</v>
      </c>
      <c r="E15" s="16">
        <v>0</v>
      </c>
      <c r="F15" s="16"/>
      <c r="G15" s="16">
        <v>0</v>
      </c>
      <c r="H15" s="16"/>
      <c r="I15" s="16"/>
      <c r="J15" s="16">
        <v>0</v>
      </c>
      <c r="K15" s="11"/>
      <c r="L15" s="11"/>
      <c r="M15" s="48"/>
    </row>
    <row r="16" spans="1:64" ht="16.5" thickBot="1" x14ac:dyDescent="0.3">
      <c r="A16" s="30"/>
      <c r="B16" s="26"/>
      <c r="C16" s="31"/>
      <c r="D16" s="31"/>
      <c r="E16" s="31"/>
      <c r="F16" s="31"/>
      <c r="G16" s="31"/>
      <c r="H16" s="31"/>
      <c r="I16" s="31"/>
      <c r="J16" s="31"/>
      <c r="K16" s="48"/>
      <c r="L16" s="48"/>
      <c r="M16" s="48"/>
    </row>
    <row r="17" spans="1:15" ht="15.75" x14ac:dyDescent="0.25">
      <c r="A17" s="9"/>
      <c r="B17" s="10" t="s">
        <v>35</v>
      </c>
      <c r="C17" s="17">
        <f t="shared" ref="C17:E17" si="0">SUM(C7:C13)</f>
        <v>1283057.8999999999</v>
      </c>
      <c r="D17" s="17">
        <f t="shared" si="0"/>
        <v>1642750.9</v>
      </c>
      <c r="E17" s="17">
        <f t="shared" si="0"/>
        <v>1576675.9</v>
      </c>
      <c r="F17" s="17">
        <f>SUM(F12:F15)</f>
        <v>365132.56</v>
      </c>
      <c r="G17" s="17">
        <f t="shared" ref="G17:L17" si="1">SUM(G12:G15)</f>
        <v>596829.94499999995</v>
      </c>
      <c r="H17" s="17">
        <f t="shared" si="1"/>
        <v>689538</v>
      </c>
      <c r="I17" s="17">
        <f t="shared" si="1"/>
        <v>678830</v>
      </c>
      <c r="J17" s="17">
        <f t="shared" si="1"/>
        <v>3733480</v>
      </c>
      <c r="K17" s="73">
        <f t="shared" si="1"/>
        <v>3733480</v>
      </c>
      <c r="L17" s="73">
        <f t="shared" si="1"/>
        <v>600000</v>
      </c>
      <c r="M17" s="19"/>
      <c r="N17" s="34">
        <f>L17-K17</f>
        <v>-3133480</v>
      </c>
      <c r="O17" s="35">
        <f>N17/I17</f>
        <v>-4.6160010606484683</v>
      </c>
    </row>
    <row r="18" spans="1:15" ht="15.75" x14ac:dyDescent="0.25">
      <c r="A18" s="18"/>
      <c r="B18" s="6"/>
      <c r="C18" s="44"/>
      <c r="D18" s="19"/>
      <c r="E18" s="19"/>
      <c r="F18" s="19"/>
      <c r="G18" s="19"/>
      <c r="H18" s="19"/>
      <c r="I18" s="19"/>
      <c r="J18" s="19"/>
      <c r="K18" s="19"/>
      <c r="L18" s="19"/>
      <c r="M18" s="19"/>
    </row>
    <row r="19" spans="1:15" ht="15.75" x14ac:dyDescent="0.25">
      <c r="A19" s="9"/>
      <c r="B19" s="10" t="s">
        <v>12</v>
      </c>
      <c r="C19" s="17">
        <f t="shared" ref="C19:E19" si="2">SUM(C9:C15)</f>
        <v>1584225.9</v>
      </c>
      <c r="D19" s="17">
        <f t="shared" si="2"/>
        <v>2237374.9</v>
      </c>
      <c r="E19" s="17">
        <f t="shared" si="2"/>
        <v>1911066.9</v>
      </c>
      <c r="F19" s="20">
        <f>SUM(F9+F17)</f>
        <v>1924808.46</v>
      </c>
      <c r="G19" s="20">
        <f t="shared" ref="G19:L19" si="3">SUM(G9+G17)</f>
        <v>2455896.8449999997</v>
      </c>
      <c r="H19" s="20">
        <f t="shared" si="3"/>
        <v>2571647.9</v>
      </c>
      <c r="I19" s="20">
        <f t="shared" si="3"/>
        <v>2560939.9</v>
      </c>
      <c r="J19" s="20">
        <f t="shared" si="3"/>
        <v>6124567.2199999997</v>
      </c>
      <c r="K19" s="20">
        <f t="shared" si="3"/>
        <v>8848047.2199999988</v>
      </c>
      <c r="L19" s="20">
        <f t="shared" si="3"/>
        <v>9089551.2199999988</v>
      </c>
      <c r="M19" s="19"/>
      <c r="N19" s="34">
        <f>L19-K19</f>
        <v>241504</v>
      </c>
      <c r="O19" s="35">
        <f>N19/I19</f>
        <v>9.43028768461142E-2</v>
      </c>
    </row>
    <row r="20" spans="1:15" ht="15.75" x14ac:dyDescent="0.25">
      <c r="A20" s="18"/>
      <c r="B20" s="6"/>
      <c r="C20" s="44"/>
      <c r="D20" s="19"/>
      <c r="E20" s="19"/>
      <c r="F20" s="19"/>
      <c r="G20" s="19"/>
      <c r="H20" s="19"/>
      <c r="I20" s="19"/>
      <c r="J20" s="19"/>
      <c r="K20" s="19"/>
      <c r="L20" s="19"/>
      <c r="M20" s="19"/>
    </row>
    <row r="21" spans="1:15" ht="15.75" x14ac:dyDescent="0.25">
      <c r="A21" s="8" t="s">
        <v>13</v>
      </c>
      <c r="B21" s="6"/>
      <c r="C21" s="44"/>
      <c r="D21" s="19"/>
      <c r="E21" s="19"/>
      <c r="F21" s="19"/>
      <c r="G21" s="19"/>
      <c r="H21" s="19"/>
      <c r="I21" s="19"/>
      <c r="J21" s="19"/>
      <c r="K21" s="19"/>
      <c r="L21" s="19"/>
      <c r="M21" s="19"/>
    </row>
    <row r="22" spans="1:15" ht="15.75" x14ac:dyDescent="0.25">
      <c r="A22" s="15">
        <v>422.20074199999999</v>
      </c>
      <c r="B22" s="12" t="s">
        <v>20</v>
      </c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48"/>
    </row>
    <row r="23" spans="1:15" ht="15.75" x14ac:dyDescent="0.25">
      <c r="A23" s="15"/>
      <c r="B23" s="12" t="s">
        <v>41</v>
      </c>
      <c r="C23" s="11">
        <v>19650</v>
      </c>
      <c r="D23" s="11">
        <v>280000</v>
      </c>
      <c r="E23" s="11">
        <v>0</v>
      </c>
      <c r="F23" s="11"/>
      <c r="G23" s="11"/>
      <c r="H23" s="11"/>
      <c r="I23" s="11"/>
      <c r="J23" s="11"/>
      <c r="K23" s="11"/>
      <c r="L23" s="11">
        <v>1000000</v>
      </c>
      <c r="M23" s="48"/>
    </row>
    <row r="24" spans="1:15" ht="15.75" x14ac:dyDescent="0.25">
      <c r="A24" s="15"/>
      <c r="B24" s="12" t="s">
        <v>46</v>
      </c>
      <c r="C24" s="11"/>
      <c r="D24" s="11"/>
      <c r="E24" s="11"/>
      <c r="F24" s="11"/>
      <c r="G24" s="11"/>
      <c r="H24" s="11"/>
      <c r="I24" s="11"/>
      <c r="J24" s="11"/>
      <c r="K24" s="11"/>
      <c r="L24" s="11">
        <v>220000</v>
      </c>
      <c r="M24" s="48"/>
    </row>
    <row r="25" spans="1:15" ht="15.75" x14ac:dyDescent="0.25">
      <c r="A25" s="15"/>
      <c r="B25" s="12" t="s">
        <v>42</v>
      </c>
      <c r="C25" s="11"/>
      <c r="D25" s="11"/>
      <c r="E25" s="11"/>
      <c r="F25" s="11"/>
      <c r="G25" s="11"/>
      <c r="H25" s="11"/>
      <c r="I25" s="11"/>
      <c r="J25" s="11"/>
      <c r="K25" s="11"/>
      <c r="L25" s="11">
        <v>50000</v>
      </c>
      <c r="M25" s="48"/>
    </row>
    <row r="26" spans="1:15" ht="15.75" x14ac:dyDescent="0.25">
      <c r="A26" s="15"/>
      <c r="B26" s="12" t="s">
        <v>43</v>
      </c>
      <c r="C26" s="11"/>
      <c r="D26" s="11"/>
      <c r="E26" s="11"/>
      <c r="F26" s="11"/>
      <c r="G26" s="11"/>
      <c r="H26" s="11"/>
      <c r="I26" s="11"/>
      <c r="J26" s="11"/>
      <c r="K26" s="11"/>
      <c r="L26" s="11">
        <v>50000</v>
      </c>
      <c r="M26" s="48"/>
    </row>
    <row r="27" spans="1:15" ht="15.75" x14ac:dyDescent="0.25">
      <c r="A27" s="15"/>
      <c r="B27" s="12" t="s">
        <v>39</v>
      </c>
      <c r="C27" s="11"/>
      <c r="D27" s="11"/>
      <c r="E27" s="11"/>
      <c r="F27" s="11"/>
      <c r="G27" s="11">
        <v>82000</v>
      </c>
      <c r="H27" s="11">
        <v>47278</v>
      </c>
      <c r="I27" s="11">
        <v>47000</v>
      </c>
      <c r="J27" s="11"/>
      <c r="K27" s="11"/>
      <c r="L27" s="11"/>
      <c r="M27" s="48"/>
    </row>
    <row r="28" spans="1:15" ht="15.75" x14ac:dyDescent="0.25">
      <c r="A28" s="15"/>
      <c r="B28" s="36" t="s">
        <v>40</v>
      </c>
      <c r="C28" s="11"/>
      <c r="D28" s="11"/>
      <c r="E28" s="11"/>
      <c r="F28" s="11"/>
      <c r="G28" s="11">
        <v>82000</v>
      </c>
      <c r="H28" s="11">
        <v>46811</v>
      </c>
      <c r="I28" s="11">
        <v>46811</v>
      </c>
      <c r="J28" s="11"/>
      <c r="K28" s="11"/>
      <c r="L28" s="11"/>
      <c r="M28" s="48"/>
    </row>
    <row r="29" spans="1:15" ht="15.75" x14ac:dyDescent="0.25">
      <c r="A29" s="15"/>
      <c r="B29" s="12" t="s">
        <v>21</v>
      </c>
      <c r="C29" s="11">
        <v>0</v>
      </c>
      <c r="D29" s="11">
        <v>0</v>
      </c>
      <c r="E29" s="11">
        <v>42000</v>
      </c>
      <c r="F29" s="11">
        <v>21170.01</v>
      </c>
      <c r="G29" s="11">
        <v>0</v>
      </c>
      <c r="H29" s="11">
        <v>1670.63</v>
      </c>
      <c r="I29" s="11">
        <v>1670.63</v>
      </c>
      <c r="J29" s="11"/>
      <c r="K29" s="11"/>
      <c r="L29" s="11"/>
      <c r="M29" s="48"/>
    </row>
    <row r="30" spans="1:15" ht="15.75" x14ac:dyDescent="0.25">
      <c r="A30" s="15"/>
      <c r="B30" s="12" t="s">
        <v>25</v>
      </c>
      <c r="C30" s="11"/>
      <c r="D30" s="11"/>
      <c r="E30" s="11">
        <v>0</v>
      </c>
      <c r="F30" s="11">
        <v>17748.55</v>
      </c>
      <c r="G30" s="11">
        <v>75000</v>
      </c>
      <c r="H30" s="11">
        <v>64370.64</v>
      </c>
      <c r="I30" s="11">
        <v>64370.64</v>
      </c>
      <c r="J30" s="11"/>
      <c r="K30" s="11"/>
      <c r="L30" s="11"/>
      <c r="M30" s="48"/>
    </row>
    <row r="31" spans="1:15" ht="15.75" x14ac:dyDescent="0.25">
      <c r="A31" s="15"/>
      <c r="B31" s="12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48"/>
    </row>
    <row r="32" spans="1:15" ht="15.75" x14ac:dyDescent="0.25">
      <c r="A32" s="15">
        <v>422.80072000000001</v>
      </c>
      <c r="B32" s="12" t="s">
        <v>14</v>
      </c>
      <c r="C32" s="11">
        <v>4900</v>
      </c>
      <c r="D32" s="11"/>
      <c r="E32" s="11"/>
      <c r="F32" s="11">
        <v>780</v>
      </c>
      <c r="G32" s="11"/>
      <c r="H32" s="11"/>
      <c r="I32" s="11"/>
      <c r="J32" s="11"/>
      <c r="K32" s="11"/>
      <c r="L32" s="11"/>
      <c r="M32" s="48"/>
    </row>
    <row r="33" spans="1:15" ht="15.75" x14ac:dyDescent="0.25">
      <c r="A33" s="15"/>
      <c r="B33" s="12" t="s">
        <v>23</v>
      </c>
      <c r="C33" s="11"/>
      <c r="D33" s="11"/>
      <c r="E33" s="11">
        <v>0</v>
      </c>
      <c r="F33" s="11"/>
      <c r="G33" s="11">
        <v>0</v>
      </c>
      <c r="H33" s="11"/>
      <c r="I33" s="11"/>
      <c r="J33" s="11"/>
      <c r="K33" s="11"/>
      <c r="L33" s="11"/>
      <c r="M33" s="48"/>
    </row>
    <row r="34" spans="1:15" ht="15.75" x14ac:dyDescent="0.25">
      <c r="A34" s="15"/>
      <c r="B34" s="12" t="s">
        <v>27</v>
      </c>
      <c r="C34" s="11"/>
      <c r="D34" s="11"/>
      <c r="E34" s="11"/>
      <c r="F34" s="11"/>
      <c r="G34" s="11">
        <v>50000</v>
      </c>
      <c r="H34" s="11"/>
      <c r="I34" s="11"/>
      <c r="J34" s="11"/>
      <c r="K34" s="11">
        <v>1353</v>
      </c>
      <c r="L34" s="11"/>
      <c r="M34" s="48"/>
    </row>
    <row r="35" spans="1:15" ht="15.75" x14ac:dyDescent="0.25">
      <c r="A35" s="15"/>
      <c r="B35" s="12" t="s">
        <v>45</v>
      </c>
      <c r="C35" s="11"/>
      <c r="D35" s="11"/>
      <c r="E35" s="11"/>
      <c r="F35" s="11"/>
      <c r="G35" s="11"/>
      <c r="H35" s="11"/>
      <c r="I35" s="11"/>
      <c r="J35" s="11"/>
      <c r="K35" s="11"/>
      <c r="L35" s="11">
        <v>40000</v>
      </c>
      <c r="M35" s="48"/>
    </row>
    <row r="36" spans="1:15" ht="15.75" x14ac:dyDescent="0.25">
      <c r="A36" s="15"/>
      <c r="B36" s="12" t="s">
        <v>44</v>
      </c>
      <c r="C36" s="11"/>
      <c r="D36" s="11"/>
      <c r="E36" s="11"/>
      <c r="F36" s="11"/>
      <c r="G36" s="11"/>
      <c r="H36" s="11"/>
      <c r="I36" s="11"/>
      <c r="J36" s="11"/>
      <c r="K36" s="11"/>
      <c r="L36" s="11">
        <v>37000</v>
      </c>
      <c r="M36" s="48"/>
    </row>
    <row r="37" spans="1:15" ht="15.75" x14ac:dyDescent="0.25">
      <c r="A37" s="15"/>
      <c r="B37" s="12" t="s">
        <v>33</v>
      </c>
      <c r="C37" s="11"/>
      <c r="D37" s="11"/>
      <c r="E37" s="11"/>
      <c r="F37" s="11"/>
      <c r="G37" s="11"/>
      <c r="H37" s="11"/>
      <c r="I37" s="11"/>
      <c r="J37" s="11">
        <v>300000</v>
      </c>
      <c r="K37" s="11">
        <v>107143</v>
      </c>
      <c r="L37" s="11">
        <v>193000</v>
      </c>
      <c r="M37" s="48"/>
    </row>
    <row r="38" spans="1:15" ht="15.75" x14ac:dyDescent="0.25">
      <c r="A38" s="15"/>
      <c r="B38" s="12" t="s">
        <v>34</v>
      </c>
      <c r="C38" s="11"/>
      <c r="D38" s="11"/>
      <c r="E38" s="11"/>
      <c r="F38" s="11"/>
      <c r="G38" s="11"/>
      <c r="H38" s="11"/>
      <c r="I38" s="11"/>
      <c r="J38" s="11">
        <v>700000</v>
      </c>
      <c r="K38" s="11">
        <v>250000</v>
      </c>
      <c r="L38" s="11">
        <v>450000</v>
      </c>
      <c r="M38" s="48"/>
    </row>
    <row r="39" spans="1:15" ht="15.75" x14ac:dyDescent="0.25">
      <c r="A39" s="15"/>
      <c r="B39" s="12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48"/>
    </row>
    <row r="40" spans="1:15" ht="15.75" x14ac:dyDescent="0.25">
      <c r="A40" s="21">
        <v>0</v>
      </c>
      <c r="B40" s="22" t="s">
        <v>15</v>
      </c>
      <c r="C40" s="20">
        <v>0</v>
      </c>
      <c r="D40" s="20">
        <v>10000</v>
      </c>
      <c r="E40" s="20">
        <v>7000</v>
      </c>
      <c r="F40" s="20"/>
      <c r="G40" s="20">
        <v>10000</v>
      </c>
      <c r="H40" s="20"/>
      <c r="I40" s="20">
        <v>10000</v>
      </c>
      <c r="J40" s="20">
        <v>10000</v>
      </c>
      <c r="K40" s="20"/>
      <c r="L40" s="20">
        <v>10000</v>
      </c>
      <c r="M40" s="19"/>
    </row>
    <row r="41" spans="1:15" x14ac:dyDescent="0.25">
      <c r="A41" s="21"/>
      <c r="B41" s="22" t="s">
        <v>28</v>
      </c>
      <c r="C41" s="11"/>
      <c r="D41" s="11"/>
      <c r="E41" s="11">
        <v>3000</v>
      </c>
      <c r="F41" s="11">
        <v>3000</v>
      </c>
      <c r="G41" s="11"/>
      <c r="H41" s="11"/>
      <c r="I41" s="11"/>
      <c r="J41" s="11"/>
      <c r="K41" s="11"/>
      <c r="L41" s="11"/>
      <c r="M41" s="48"/>
    </row>
    <row r="42" spans="1:15" ht="15.75" x14ac:dyDescent="0.25">
      <c r="A42" s="15">
        <v>491</v>
      </c>
      <c r="B42" s="12" t="s">
        <v>16</v>
      </c>
      <c r="C42" s="11">
        <v>0</v>
      </c>
      <c r="D42" s="11">
        <v>0</v>
      </c>
      <c r="E42" s="11">
        <v>0</v>
      </c>
      <c r="F42" s="11"/>
      <c r="G42" s="11">
        <v>0</v>
      </c>
      <c r="H42" s="11"/>
      <c r="I42" s="11">
        <v>0.41</v>
      </c>
      <c r="J42" s="11">
        <v>0</v>
      </c>
      <c r="K42" s="11"/>
      <c r="L42" s="11"/>
      <c r="M42" s="48"/>
    </row>
    <row r="43" spans="1:15" ht="16.5" thickBot="1" x14ac:dyDescent="0.3">
      <c r="A43" s="32"/>
      <c r="B43" s="26"/>
      <c r="C43" s="31"/>
      <c r="D43" s="31"/>
      <c r="E43" s="31"/>
      <c r="F43" s="31"/>
      <c r="G43" s="31"/>
      <c r="H43" s="31"/>
      <c r="I43" s="31"/>
      <c r="J43" s="31"/>
      <c r="K43" s="48"/>
      <c r="L43" s="48"/>
      <c r="M43" s="48"/>
    </row>
    <row r="44" spans="1:15" ht="15.75" x14ac:dyDescent="0.25">
      <c r="A44" s="23"/>
      <c r="B44" s="24" t="s">
        <v>36</v>
      </c>
      <c r="C44" s="17">
        <f t="shared" ref="C44:L44" si="4">SUM(C22:C42)</f>
        <v>24550</v>
      </c>
      <c r="D44" s="17">
        <f t="shared" si="4"/>
        <v>290000</v>
      </c>
      <c r="E44" s="17">
        <f t="shared" si="4"/>
        <v>52000</v>
      </c>
      <c r="F44" s="17">
        <f t="shared" si="4"/>
        <v>42698.559999999998</v>
      </c>
      <c r="G44" s="17">
        <f t="shared" si="4"/>
        <v>299000</v>
      </c>
      <c r="H44" s="17">
        <f t="shared" si="4"/>
        <v>160130.27000000002</v>
      </c>
      <c r="I44" s="17">
        <f t="shared" si="4"/>
        <v>169852.68000000002</v>
      </c>
      <c r="J44" s="17">
        <f t="shared" si="4"/>
        <v>1010000</v>
      </c>
      <c r="K44" s="73">
        <f t="shared" si="4"/>
        <v>358496</v>
      </c>
      <c r="L44" s="73">
        <f t="shared" si="4"/>
        <v>2050000</v>
      </c>
      <c r="M44" s="19"/>
      <c r="N44" s="34">
        <f>L44-K44</f>
        <v>1691504</v>
      </c>
      <c r="O44" s="35">
        <f>N44/I44</f>
        <v>9.9586535814448123</v>
      </c>
    </row>
    <row r="45" spans="1:15" ht="15.75" x14ac:dyDescent="0.25">
      <c r="A45" s="51"/>
      <c r="B45" s="52"/>
      <c r="C45" s="53"/>
      <c r="D45" s="53"/>
      <c r="E45" s="53"/>
      <c r="F45" s="53"/>
      <c r="G45" s="53"/>
      <c r="H45" s="53"/>
      <c r="I45" s="53"/>
      <c r="J45" s="53"/>
      <c r="K45" s="19"/>
      <c r="L45" s="19"/>
      <c r="M45" s="19"/>
      <c r="N45" s="34"/>
      <c r="O45" s="35"/>
    </row>
    <row r="46" spans="1:15" ht="15.75" hidden="1" x14ac:dyDescent="0.25">
      <c r="A46" s="51"/>
      <c r="B46" s="52" t="s">
        <v>32</v>
      </c>
      <c r="C46" s="53"/>
      <c r="D46" s="53"/>
      <c r="E46" s="53"/>
      <c r="F46" s="53"/>
      <c r="G46" s="53"/>
      <c r="H46" s="53"/>
      <c r="I46" s="53"/>
      <c r="J46" s="53"/>
      <c r="K46" s="19"/>
      <c r="L46" s="19"/>
      <c r="M46" s="19"/>
      <c r="N46" s="34"/>
      <c r="O46" s="35"/>
    </row>
    <row r="47" spans="1:15" ht="15.75" hidden="1" x14ac:dyDescent="0.25">
      <c r="A47" s="25" t="s">
        <v>17</v>
      </c>
      <c r="B47" s="26"/>
      <c r="C47" s="33"/>
      <c r="D47" s="33"/>
      <c r="E47" s="33"/>
      <c r="F47" s="33"/>
      <c r="G47" s="33"/>
      <c r="H47" s="33"/>
      <c r="I47" s="33"/>
      <c r="J47" s="33"/>
      <c r="K47" s="48"/>
      <c r="L47" s="48"/>
      <c r="M47" s="48"/>
    </row>
    <row r="48" spans="1:15" ht="15.75" x14ac:dyDescent="0.25">
      <c r="A48" s="10" t="s">
        <v>18</v>
      </c>
      <c r="B48" s="71"/>
      <c r="C48" s="20">
        <f t="shared" ref="C48:L48" si="5">C19-C44</f>
        <v>1559675.9</v>
      </c>
      <c r="D48" s="20">
        <f t="shared" si="5"/>
        <v>1947374.9</v>
      </c>
      <c r="E48" s="20">
        <f t="shared" si="5"/>
        <v>1859066.9</v>
      </c>
      <c r="F48" s="20">
        <f t="shared" si="5"/>
        <v>1882109.9</v>
      </c>
      <c r="G48" s="20">
        <f t="shared" si="5"/>
        <v>2156896.8449999997</v>
      </c>
      <c r="H48" s="20">
        <f t="shared" si="5"/>
        <v>2411517.63</v>
      </c>
      <c r="I48" s="20">
        <f t="shared" si="5"/>
        <v>2391087.2199999997</v>
      </c>
      <c r="J48" s="20">
        <f t="shared" si="5"/>
        <v>5114567.22</v>
      </c>
      <c r="K48" s="20">
        <f t="shared" si="5"/>
        <v>8489551.2199999988</v>
      </c>
      <c r="L48" s="20">
        <f t="shared" si="5"/>
        <v>7039551.2199999988</v>
      </c>
      <c r="M48" s="19"/>
      <c r="N48" s="34">
        <f>L48-K48</f>
        <v>-1450000</v>
      </c>
      <c r="O48" s="35">
        <f>N48/I48</f>
        <v>-0.60641869851991437</v>
      </c>
    </row>
    <row r="49" spans="1:13" ht="15.75" x14ac:dyDescent="0.25">
      <c r="A49" s="27"/>
      <c r="D49" s="29"/>
      <c r="E49" s="29"/>
      <c r="F49" s="19"/>
      <c r="G49" s="19"/>
      <c r="H49" s="19"/>
      <c r="I49" s="19"/>
      <c r="J49" s="19"/>
      <c r="K49" s="19"/>
      <c r="L49" s="19"/>
      <c r="M49" s="29"/>
    </row>
    <row r="50" spans="1:13" hidden="1" x14ac:dyDescent="0.25"/>
    <row r="51" spans="1:13" hidden="1" x14ac:dyDescent="0.25">
      <c r="B51" t="s">
        <v>30</v>
      </c>
      <c r="C51" s="7">
        <f t="shared" ref="C51:J51" si="6">(C19-C9)-C44</f>
        <v>277267.1399999999</v>
      </c>
      <c r="D51" s="7">
        <f t="shared" si="6"/>
        <v>387699</v>
      </c>
      <c r="E51" s="7">
        <f t="shared" si="6"/>
        <v>299391</v>
      </c>
      <c r="F51" s="48">
        <f t="shared" si="6"/>
        <v>322434.00000000006</v>
      </c>
      <c r="G51" s="48">
        <f t="shared" si="6"/>
        <v>297829.94499999983</v>
      </c>
      <c r="H51" s="48"/>
      <c r="I51" s="48">
        <f t="shared" si="6"/>
        <v>508977.31999999995</v>
      </c>
      <c r="J51" s="48">
        <f t="shared" si="6"/>
        <v>2723480</v>
      </c>
      <c r="K51" s="48"/>
      <c r="L51" s="48"/>
      <c r="M51"/>
    </row>
    <row r="52" spans="1:13" hidden="1" x14ac:dyDescent="0.25"/>
    <row r="53" spans="1:13" hidden="1" x14ac:dyDescent="0.25"/>
  </sheetData>
  <mergeCells count="5">
    <mergeCell ref="B6:B7"/>
    <mergeCell ref="A5:G5"/>
    <mergeCell ref="A2:J2"/>
    <mergeCell ref="A3:J3"/>
    <mergeCell ref="A4:J4"/>
  </mergeCells>
  <printOptions horizontalCentered="1" verticalCentered="1"/>
  <pageMargins left="0.25" right="0.25" top="0.75" bottom="0.75" header="0.3" footer="0.3"/>
  <pageSetup scale="67" orientation="landscape" horizontalDpi="300" verticalDpi="300" r:id="rId1"/>
  <headerFooter scaleWithDoc="0" alignWithMargins="0">
    <oddFooter>&amp;C&amp;F</oddFooter>
  </headerFooter>
  <ignoredErrors>
    <ignoredError sqref="E9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firechief</dc:creator>
  <cp:lastModifiedBy>Chief Jackson</cp:lastModifiedBy>
  <cp:lastPrinted>2024-12-02T18:43:05Z</cp:lastPrinted>
  <dcterms:created xsi:type="dcterms:W3CDTF">2018-11-19T19:34:57Z</dcterms:created>
  <dcterms:modified xsi:type="dcterms:W3CDTF">2024-12-04T16:31:46Z</dcterms:modified>
</cp:coreProperties>
</file>